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5\за 3 квартал 2025\на сайт 3 квартал 2025\"/>
    </mc:Choice>
  </mc:AlternateContent>
  <xr:revisionPtr revIDLastSave="0" documentId="13_ncr:1_{9806A6AF-E4BD-438F-B080-28B441BAA50C}" xr6:coauthVersionLast="47" xr6:coauthVersionMax="47" xr10:uidLastSave="{00000000-0000-0000-0000-000000000000}"/>
  <bookViews>
    <workbookView xWindow="-330" yWindow="1560" windowWidth="13860" windowHeight="11385" xr2:uid="{00000000-000D-0000-FFFF-FFFF00000000}"/>
  </bookViews>
  <sheets>
    <sheet name="доходы" sheetId="1" r:id="rId1"/>
  </sheets>
  <definedNames>
    <definedName name="_xlnm._FilterDatabase" localSheetId="0" hidden="1">доходы!$A$2:$E$32</definedName>
    <definedName name="APPT" localSheetId="0">доходы!#REF!</definedName>
    <definedName name="FIO" localSheetId="0">доходы!#REF!</definedName>
    <definedName name="SIGN" localSheetId="0">доходы!#REF!</definedName>
    <definedName name="Z_0802AC52_9BE3_448E_99B9_F0CAE3C10C31_.wvu.FilterData" localSheetId="0" hidden="1">доходы!$A$2:$E$32</definedName>
    <definedName name="Z_160F787A_22F3_43B5_9A33_36FAC870A14F_.wvu.FilterData" localSheetId="0" hidden="1">доходы!$A$2:$E$32</definedName>
    <definedName name="Z_160F787A_22F3_43B5_9A33_36FAC870A14F_.wvu.PrintArea" localSheetId="0" hidden="1">доходы!$A$1:$E$32</definedName>
    <definedName name="Z_160F787A_22F3_43B5_9A33_36FAC870A14F_.wvu.PrintTitles" localSheetId="0" hidden="1">доходы!$2:$2</definedName>
    <definedName name="Z_B3365E97_AD1B_44E7_A643_0049F1E0C955_.wvu.FilterData" localSheetId="0" hidden="1">доходы!$A$2:$E$32</definedName>
    <definedName name="Z_B3365E97_AD1B_44E7_A643_0049F1E0C955_.wvu.PrintArea" localSheetId="0" hidden="1">доходы!$A$1:$E$32</definedName>
    <definedName name="Z_B3365E97_AD1B_44E7_A643_0049F1E0C955_.wvu.PrintTitles" localSheetId="0" hidden="1">доходы!$2:$2</definedName>
    <definedName name="_xlnm.Print_Titles" localSheetId="0">доходы!$2:$2</definedName>
    <definedName name="_xlnm.Print_Area" localSheetId="0">доходы!$A$1:$G$55</definedName>
  </definedNames>
  <calcPr calcId="191029" iterate="1" fullPrecision="0"/>
  <customWorkbookViews>
    <customWorkbookView name="Вершинина Мария Игоревна - Личное представление" guid="{B3365E97-AD1B-44E7-A643-0049F1E0C955}" mergeInterval="0" personalView="1" maximized="1" windowWidth="1276" windowHeight="779" activeSheetId="1"/>
    <customWorkbookView name="Маганёва Екатерина Николаевна - Личное представление" guid="{160F787A-22F3-43B5-9A33-36FAC870A14F}" mergeInterval="0" personalView="1" maximized="1" xWindow="-8" yWindow="-8" windowWidth="1296" windowHeight="1000" activeSheetId="1"/>
  </customWorkbookViews>
</workbook>
</file>

<file path=xl/calcChain.xml><?xml version="1.0" encoding="utf-8"?>
<calcChain xmlns="http://schemas.openxmlformats.org/spreadsheetml/2006/main">
  <c r="G41" i="1" l="1"/>
  <c r="D21" i="1"/>
  <c r="E5" i="1" l="1"/>
  <c r="E6" i="1"/>
  <c r="G43" i="1"/>
  <c r="G36" i="1"/>
  <c r="G37" i="1"/>
  <c r="G38" i="1"/>
  <c r="G39" i="1"/>
  <c r="G32" i="1"/>
  <c r="G34" i="1"/>
  <c r="G35" i="1"/>
  <c r="G27" i="1"/>
  <c r="G28" i="1"/>
  <c r="G30" i="1"/>
  <c r="G31" i="1"/>
  <c r="G22" i="1"/>
  <c r="G23" i="1"/>
  <c r="G25" i="1"/>
  <c r="G17" i="1"/>
  <c r="G18" i="1"/>
  <c r="G20" i="1"/>
  <c r="G9" i="1"/>
  <c r="G11" i="1"/>
  <c r="G12" i="1"/>
  <c r="G13" i="1"/>
  <c r="G14" i="1"/>
  <c r="G16" i="1"/>
  <c r="G49" i="1"/>
  <c r="G50" i="1"/>
  <c r="G52" i="1"/>
  <c r="G54" i="1"/>
  <c r="G55" i="1"/>
  <c r="G44" i="1"/>
  <c r="G47" i="1"/>
  <c r="G48" i="1"/>
  <c r="E8" i="1" l="1"/>
  <c r="E40" i="1" l="1"/>
  <c r="D40" i="1"/>
  <c r="G40" i="1" s="1"/>
  <c r="D46" i="1"/>
  <c r="F44" i="1"/>
  <c r="D15" i="1"/>
  <c r="D33" i="1"/>
  <c r="D29" i="1"/>
  <c r="D26" i="1"/>
  <c r="D24" i="1"/>
  <c r="D19" i="1"/>
  <c r="D10" i="1"/>
  <c r="D8" i="1"/>
  <c r="G8" i="1" s="1"/>
  <c r="D6" i="1"/>
  <c r="D5" i="1" l="1"/>
  <c r="D4" i="1" s="1"/>
  <c r="F6" i="1"/>
  <c r="G6" i="1"/>
  <c r="D45" i="1"/>
  <c r="G7" i="1"/>
  <c r="E33" i="1" l="1"/>
  <c r="G33" i="1" s="1"/>
  <c r="E10" i="1" l="1"/>
  <c r="G10" i="1" s="1"/>
  <c r="F7" i="1" l="1"/>
  <c r="F9" i="1"/>
  <c r="F11" i="1"/>
  <c r="F12" i="1"/>
  <c r="F13" i="1"/>
  <c r="F14" i="1"/>
  <c r="F16" i="1"/>
  <c r="F17" i="1"/>
  <c r="F18" i="1"/>
  <c r="F20" i="1"/>
  <c r="F22" i="1"/>
  <c r="F23" i="1"/>
  <c r="F25" i="1"/>
  <c r="F27" i="1"/>
  <c r="F28" i="1"/>
  <c r="F30" i="1"/>
  <c r="F31" i="1"/>
  <c r="F32" i="1"/>
  <c r="F34" i="1"/>
  <c r="F35" i="1"/>
  <c r="F36" i="1"/>
  <c r="F37" i="1"/>
  <c r="F38" i="1"/>
  <c r="F39" i="1"/>
  <c r="F41" i="1"/>
  <c r="F42" i="1"/>
  <c r="F43" i="1"/>
  <c r="F47" i="1"/>
  <c r="F48" i="1"/>
  <c r="F49" i="1"/>
  <c r="F50" i="1"/>
  <c r="F51" i="1"/>
  <c r="F52" i="1"/>
  <c r="F53" i="1"/>
  <c r="F54" i="1"/>
  <c r="F55" i="1"/>
  <c r="E19" i="1" l="1"/>
  <c r="G19" i="1" s="1"/>
  <c r="F40" i="1" l="1"/>
  <c r="E21" i="1"/>
  <c r="G21" i="1" s="1"/>
  <c r="F21" i="1" l="1"/>
  <c r="F19" i="1"/>
  <c r="E46" i="1"/>
  <c r="G46" i="1" s="1"/>
  <c r="E29" i="1"/>
  <c r="G29" i="1" s="1"/>
  <c r="E26" i="1"/>
  <c r="G26" i="1" s="1"/>
  <c r="E24" i="1"/>
  <c r="G24" i="1" s="1"/>
  <c r="E15" i="1"/>
  <c r="G15" i="1" s="1"/>
  <c r="E45" i="1" l="1"/>
  <c r="G45" i="1" s="1"/>
  <c r="F46" i="1"/>
  <c r="F33" i="1"/>
  <c r="F29" i="1"/>
  <c r="G5" i="1" l="1"/>
  <c r="E4" i="1"/>
  <c r="F45" i="1"/>
  <c r="F15" i="1" l="1"/>
  <c r="F26" i="1" l="1"/>
  <c r="F24" i="1"/>
  <c r="F10" i="1"/>
  <c r="F8" i="1"/>
  <c r="F5" i="1" l="1"/>
  <c r="G4" i="1" l="1"/>
  <c r="F4" i="1"/>
</calcChain>
</file>

<file path=xl/sharedStrings.xml><?xml version="1.0" encoding="utf-8"?>
<sst xmlns="http://schemas.openxmlformats.org/spreadsheetml/2006/main" count="161" uniqueCount="160">
  <si>
    <t>№ п/п</t>
  </si>
  <si>
    <t>1.</t>
  </si>
  <si>
    <t>2.</t>
  </si>
  <si>
    <t>3.</t>
  </si>
  <si>
    <t>4.</t>
  </si>
  <si>
    <t>5.</t>
  </si>
  <si>
    <t>8.</t>
  </si>
  <si>
    <t>9.</t>
  </si>
  <si>
    <t>10.</t>
  </si>
  <si>
    <t>11.</t>
  </si>
  <si>
    <t>12.</t>
  </si>
  <si>
    <t>13.</t>
  </si>
  <si>
    <t>14.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</si>
  <si>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</si>
  <si>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</si>
  <si>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</si>
  <si>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</si>
  <si>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</si>
  <si>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</si>
  <si>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</si>
  <si>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</si>
  <si>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</si>
  <si>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</si>
  <si>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</si>
  <si>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</si>
  <si>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</si>
  <si>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</si>
  <si>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</si>
  <si>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000 1 11 00000 00 0000 000</t>
  </si>
  <si>
    <t>000 1 11 05000 00 0000 120</t>
  </si>
  <si>
    <t xml:space="preserve">000 1 11 09000 00 0000 120 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</si>
  <si>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</si>
  <si>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</si>
  <si>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</si>
  <si>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</si>
  <si>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</si>
  <si>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</si>
  <si>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</si>
  <si>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</si>
  <si>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000 1 14 06000 00 0000 430</t>
  </si>
  <si>
    <t>000 1 16 00000 00 0000 000</t>
  </si>
  <si>
    <t>000 1 17 00000 00 0000 000</t>
  </si>
  <si>
    <t>000 2 00 00000 00 0000 000</t>
  </si>
  <si>
    <t>000 2 02 00000 00 0000 000</t>
  </si>
  <si>
    <t>000 2 18 00000 00 0000 000</t>
  </si>
  <si>
    <t>000 2 19 00000 00 0000 000</t>
  </si>
  <si>
    <t>1.1.</t>
  </si>
  <si>
    <t>2.1.</t>
  </si>
  <si>
    <t>3.1.</t>
  </si>
  <si>
    <t>3.2.</t>
  </si>
  <si>
    <t>3.3.</t>
  </si>
  <si>
    <t>3.4.</t>
  </si>
  <si>
    <t>4.1.</t>
  </si>
  <si>
    <t>4.2.</t>
  </si>
  <si>
    <t>5.1.</t>
  </si>
  <si>
    <t>7.</t>
  </si>
  <si>
    <t>7.1.</t>
  </si>
  <si>
    <t>7.2.</t>
  </si>
  <si>
    <t>8.1.</t>
  </si>
  <si>
    <t>9.1.</t>
  </si>
  <si>
    <t>9.2.</t>
  </si>
  <si>
    <t>10.1.</t>
  </si>
  <si>
    <t>10.2.</t>
  </si>
  <si>
    <t>10.3.</t>
  </si>
  <si>
    <t>11.1.</t>
  </si>
  <si>
    <t>11.2.</t>
  </si>
  <si>
    <t>11.3.</t>
  </si>
  <si>
    <t>11.4.</t>
  </si>
  <si>
    <t>11.5.</t>
  </si>
  <si>
    <t>12.1.</t>
  </si>
  <si>
    <t>12.2.</t>
  </si>
  <si>
    <t>13.1.</t>
  </si>
  <si>
    <t>13.2.</t>
  </si>
  <si>
    <t>13.3.</t>
  </si>
  <si>
    <t>13.4.</t>
  </si>
  <si>
    <t>Наименование кода классификации доходов</t>
  </si>
  <si>
    <t>Код классификации доходов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</si>
  <si>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</si>
  <si>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</si>
  <si>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</si>
  <si>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</si>
  <si>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</si>
  <si>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</si>
  <si>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</si>
  <si>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</si>
  <si>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</si>
  <si>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</si>
  <si>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</si>
  <si>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</si>
  <si>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</si>
  <si>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</si>
  <si>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</si>
  <si>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</si>
  <si>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</si>
  <si>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</si>
  <si>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</si>
  <si>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</si>
  <si>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</si>
  <si>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</si>
  <si>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</si>
  <si>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</si>
  <si>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</si>
  <si>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</si>
  <si>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</si>
  <si>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</si>
  <si>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</si>
  <si>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</si>
  <si>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</si>
  <si>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</si>
  <si>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</si>
  <si>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</si>
  <si>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ВСЕГО</t>
  </si>
  <si>
    <t>000 2 02 20000 00 0000 150</t>
  </si>
  <si>
    <t>000 2 02 30000 00  0000 150</t>
  </si>
  <si>
    <t>отношение, %</t>
  </si>
  <si>
    <t>000 2 02 10000 00 0000 150</t>
  </si>
  <si>
    <t>000 2 02 40000 00  0000 150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</si>
  <si>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</si>
  <si>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000 2 04 00000 00  0000 000</t>
  </si>
  <si>
    <t xml:space="preserve">
Транспортный налог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</si>
  <si>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</si>
  <si>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</si>
  <si>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</si>
  <si>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</si>
  <si>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</si>
  <si>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</si>
  <si>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</si>
  <si>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</si>
  <si>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000 1 06 04000 02 0000 110</t>
  </si>
  <si>
    <t>0001 16 02000 02 0000 140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</si>
  <si>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</si>
  <si>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16.</t>
  </si>
  <si>
    <t>4.3.</t>
  </si>
  <si>
    <t>17.</t>
  </si>
  <si>
    <t>Безвозмездные поступления от негосударственных организаций</t>
  </si>
  <si>
    <t>Доходы от оказания платных услуг и компенсации затрат государства</t>
  </si>
  <si>
    <t>12.3.</t>
  </si>
  <si>
    <t>000 1 17 01050 05 0000 180</t>
  </si>
  <si>
    <t>000 1 17 05050 05 0000 180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</si>
  <si>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</si>
  <si>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</si>
  <si>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000 2 03 00000 00  0000 000</t>
  </si>
  <si>
    <t>Безвозмездные поступления от государственных организаций (муниципальных)</t>
  </si>
  <si>
    <t>000 1 16 09000 05 0000 140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</si>
  <si>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</si>
  <si>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000 1 17 15030 05 0000 150</t>
  </si>
  <si>
    <t xml:space="preserve">Инициативные платежи, зачисляемые в бюджеты муниципальных районов </t>
  </si>
  <si>
    <t>15.</t>
  </si>
  <si>
    <t>18.</t>
  </si>
  <si>
    <t>000 2 07 00000 00  0000 000</t>
  </si>
  <si>
    <t>Прочие безвозмездные поступления от негосударственных организаций</t>
  </si>
  <si>
    <t xml:space="preserve">Сравнение </t>
  </si>
  <si>
    <t>отклонение, тыс. 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</si>
  <si>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</si>
  <si>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000 1 17 16000 05 0000 180 </t>
  </si>
  <si>
    <t>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</t>
  </si>
  <si>
    <t>12.4.</t>
  </si>
  <si>
    <t>Сведения о доходах бюджета Ханты-Мансийского района по видам доходов за 9 месяцев 2025 года в сравнении с аналогичным периодом 2024 года</t>
  </si>
  <si>
    <t>Исполнение         Постановление Админситрации Ханты-Мансийского района от 20.11.2024 № 975 "Об утверждении отчета об исполнении бюджета Ханты-Мансийского района за 9 месяцев 2024 года", тыс.руб.</t>
  </si>
  <si>
    <t>Исполнение         Постановление Админситрации Ханты-Мансийского района от 19.11.2025 № 735 "Об утверждении отчета об исполнении бюджета Ханты-Мансийского района за 9 месяцев 2025 года",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</si>
</sst>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"/>
      <charset val="204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/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wrapText="1"/>
    </xf>
    <xf numFmtId="0" fontId="5" fillId="0" borderId="1" xfId="2" applyFont="1" applyBorder="1" applyAlignment="1">
      <alignment wrapText="1"/>
    </xf>
    <xf numFmtId="1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/>
    <xf numFmtId="4" fontId="6" fillId="0" borderId="0" xfId="0" applyNumberFormat="1" applyFont="1"/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</cellXfs>
  <cellStyles count="3">
    <cellStyle name="Normal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61"/>
  <sheetViews>
    <sheetView showGridLines="0" tabSelected="1" view="pageBreakPreview" zoomScale="60" zoomScaleNormal="70" workbookViewId="0">
      <selection activeCell="E2" sqref="E2:E3"/>
    </sheetView>
  </sheetViews>
  <sheetFormatPr defaultRowHeight="18.75" x14ac:dyDescent="0.3"/>
  <cols>
    <col min="1" max="1" width="8" style="2" customWidth="1"/>
    <col min="2" max="2" width="35.5703125" style="1" customWidth="1"/>
    <col min="3" max="3" width="60" style="1" customWidth="1"/>
    <col min="4" max="4" width="27" style="1" customWidth="1"/>
    <col min="5" max="5" width="27.140625" style="19" customWidth="1"/>
    <col min="6" max="6" width="18.42578125" style="19" customWidth="1"/>
    <col min="7" max="7" width="15.28515625" style="19" customWidth="1"/>
    <col min="8" max="16384" width="9.140625" style="1"/>
  </cols>
  <sheetData>
    <row r="1" spans="1:7" ht="39" customHeight="1" x14ac:dyDescent="0.3">
      <c r="A1" s="26" t="s">
        <v>157</v>
      </c>
      <c r="B1" s="26"/>
      <c r="C1" s="26"/>
      <c r="D1" s="26"/>
      <c r="E1" s="26"/>
      <c r="F1" s="26"/>
      <c r="G1" s="26"/>
    </row>
    <row r="2" spans="1:7" ht="25.5" customHeight="1" x14ac:dyDescent="0.3">
      <c r="A2" s="30" t="s">
        <v>0</v>
      </c>
      <c r="B2" s="32" t="s">
        <v>76</v>
      </c>
      <c r="C2" s="32" t="s">
        <v>75</v>
      </c>
      <c r="D2" s="33" t="s">
        <v>158</v>
      </c>
      <c r="E2" s="35" t="s">
        <v>159</v>
      </c>
      <c r="F2" s="28" t="s">
        <v>151</v>
      </c>
      <c r="G2" s="29"/>
    </row>
    <row r="3" spans="1:7" ht="217.5" customHeight="1" x14ac:dyDescent="0.3">
      <c r="A3" s="31"/>
      <c r="B3" s="31"/>
      <c r="C3" s="31"/>
      <c r="D3" s="34"/>
      <c r="E3" s="31"/>
      <c r="F3" s="21" t="s">
        <v>152</v>
      </c>
      <c r="G3" s="21" t="s">
        <v>114</v>
      </c>
    </row>
    <row r="4" spans="1:7" x14ac:dyDescent="0.3">
      <c r="A4" s="5"/>
      <c r="B4" s="6"/>
      <c r="C4" s="7" t="s">
        <v>111</v>
      </c>
      <c r="D4" s="4">
        <f>D5+D45</f>
        <v>3899703</v>
      </c>
      <c r="E4" s="4">
        <f>E5+E45</f>
        <v>4264012.3</v>
      </c>
      <c r="F4" s="4">
        <f>E4-D4</f>
        <v>364309.3</v>
      </c>
      <c r="G4" s="4">
        <f>E4/D4*100</f>
        <v>109.3</v>
      </c>
    </row>
    <row r="5" spans="1:7" x14ac:dyDescent="0.3">
      <c r="A5" s="8"/>
      <c r="B5" s="9" t="s">
        <v>13</v>
      </c>
      <c r="C5" s="10" t="s">
        <v>77</v>
      </c>
      <c r="D5" s="4">
        <f>D6+D15+D19+D21+D24+D26+D29+D33+D40+D8+D10</f>
        <v>1737372</v>
      </c>
      <c r="E5" s="4">
        <f>E6+E15+E19+E21+E24+E26+E29+E33+E40+E8+E10</f>
        <v>1888367</v>
      </c>
      <c r="F5" s="4">
        <f t="shared" ref="F5:F55" si="0">E5-D5</f>
        <v>150995</v>
      </c>
      <c r="G5" s="4">
        <f t="shared" ref="G5:G55" si="1">E5/D5*100</f>
        <v>108.7</v>
      </c>
    </row>
    <row r="6" spans="1:7" ht="18.75" customHeight="1" x14ac:dyDescent="0.3">
      <c r="A6" s="11" t="s">
        <v>1</v>
      </c>
      <c r="B6" s="9" t="s">
        <v>14</v>
      </c>
      <c r="C6" s="12" t="s">
        <v>78</v>
      </c>
      <c r="D6" s="4">
        <f t="shared" ref="D6" si="2">D7</f>
        <v>1240354.1000000001</v>
      </c>
      <c r="E6" s="4">
        <f t="shared" ref="E6" si="3">E7</f>
        <v>1396073.7</v>
      </c>
      <c r="F6" s="4">
        <f>E6-D6</f>
        <v>155719.6</v>
      </c>
      <c r="G6" s="4">
        <f>E6/D6*100</f>
        <v>112.6</v>
      </c>
    </row>
    <row r="7" spans="1:7" ht="63" customHeight="1" x14ac:dyDescent="0.3">
      <c r="A7" s="11" t="s">
        <v>46</v>
      </c>
      <c r="B7" s="13" t="s">
        <v>15</v>
      </c>
      <c r="C7" s="10" t="s">
        <v>79</v>
      </c>
      <c r="D7" s="22">
        <v>1240354.1000000001</v>
      </c>
      <c r="E7" s="22">
        <v>1396073.7</v>
      </c>
      <c r="F7" s="4">
        <f t="shared" si="0"/>
        <v>155719.6</v>
      </c>
      <c r="G7" s="4">
        <f t="shared" si="1"/>
        <v>112.6</v>
      </c>
    </row>
    <row r="8" spans="1:7" ht="48" customHeight="1" x14ac:dyDescent="0.3">
      <c r="A8" s="11" t="s">
        <v>2</v>
      </c>
      <c r="B8" s="13" t="s">
        <v>16</v>
      </c>
      <c r="C8" s="12" t="s">
        <v>80</v>
      </c>
      <c r="D8" s="4">
        <f t="shared" ref="D8" si="4">D9</f>
        <v>940.5</v>
      </c>
      <c r="E8" s="4">
        <f t="shared" ref="E8" si="5">E9</f>
        <v>758.3</v>
      </c>
      <c r="F8" s="4">
        <f t="shared" si="0"/>
        <v>-182.2</v>
      </c>
      <c r="G8" s="4">
        <f t="shared" si="1"/>
        <v>80.599999999999994</v>
      </c>
    </row>
    <row r="9" spans="1:7" ht="56.25" x14ac:dyDescent="0.3">
      <c r="A9" s="11" t="s">
        <v>47</v>
      </c>
      <c r="B9" s="13" t="s">
        <v>17</v>
      </c>
      <c r="C9" s="10" t="s">
        <v>81</v>
      </c>
      <c r="D9" s="22">
        <v>940.5</v>
      </c>
      <c r="E9" s="22">
        <v>758.3</v>
      </c>
      <c r="F9" s="4">
        <f t="shared" si="0"/>
        <v>-182.2</v>
      </c>
      <c r="G9" s="4">
        <f t="shared" si="1"/>
        <v>80.599999999999994</v>
      </c>
    </row>
    <row r="10" spans="1:7" ht="30.75" customHeight="1" x14ac:dyDescent="0.3">
      <c r="A10" s="11" t="s">
        <v>3</v>
      </c>
      <c r="B10" s="13" t="s">
        <v>18</v>
      </c>
      <c r="C10" s="12" t="s">
        <v>82</v>
      </c>
      <c r="D10" s="4">
        <f>D11+D12+D13+D14</f>
        <v>51965.7</v>
      </c>
      <c r="E10" s="4">
        <f>E11+E12+E13+E14</f>
        <v>32560.9</v>
      </c>
      <c r="F10" s="4">
        <f t="shared" si="0"/>
        <v>-19404.8</v>
      </c>
      <c r="G10" s="4">
        <f t="shared" si="1"/>
        <v>62.7</v>
      </c>
    </row>
    <row r="11" spans="1:7" ht="37.5" x14ac:dyDescent="0.3">
      <c r="A11" s="14" t="s">
        <v>48</v>
      </c>
      <c r="B11" s="13" t="s">
        <v>19</v>
      </c>
      <c r="C11" s="12" t="s">
        <v>83</v>
      </c>
      <c r="D11" s="22">
        <v>49621.3</v>
      </c>
      <c r="E11" s="22">
        <v>28936.799999999999</v>
      </c>
      <c r="F11" s="4">
        <f t="shared" si="0"/>
        <v>-20684.5</v>
      </c>
      <c r="G11" s="4">
        <f t="shared" si="1"/>
        <v>58.3</v>
      </c>
    </row>
    <row r="12" spans="1:7" ht="37.5" x14ac:dyDescent="0.3">
      <c r="A12" s="11" t="s">
        <v>49</v>
      </c>
      <c r="B12" s="13" t="s">
        <v>20</v>
      </c>
      <c r="C12" s="12" t="s">
        <v>84</v>
      </c>
      <c r="D12" s="22">
        <v>34</v>
      </c>
      <c r="E12" s="22">
        <v>3.7</v>
      </c>
      <c r="F12" s="4">
        <f t="shared" si="0"/>
        <v>-30.3</v>
      </c>
      <c r="G12" s="4">
        <f t="shared" si="1"/>
        <v>10.9</v>
      </c>
    </row>
    <row r="13" spans="1:7" x14ac:dyDescent="0.3">
      <c r="A13" s="11" t="s">
        <v>50</v>
      </c>
      <c r="B13" s="13" t="s">
        <v>21</v>
      </c>
      <c r="C13" s="12" t="s">
        <v>85</v>
      </c>
      <c r="D13" s="22">
        <v>593.1</v>
      </c>
      <c r="E13" s="22">
        <v>1749.9</v>
      </c>
      <c r="F13" s="4">
        <f t="shared" si="0"/>
        <v>1156.8</v>
      </c>
      <c r="G13" s="4">
        <f t="shared" si="1"/>
        <v>295</v>
      </c>
    </row>
    <row r="14" spans="1:7" ht="37.5" x14ac:dyDescent="0.3">
      <c r="A14" s="11" t="s">
        <v>51</v>
      </c>
      <c r="B14" s="13" t="s">
        <v>22</v>
      </c>
      <c r="C14" s="12" t="s">
        <v>86</v>
      </c>
      <c r="D14" s="22">
        <v>1717.3</v>
      </c>
      <c r="E14" s="22">
        <v>1870.5</v>
      </c>
      <c r="F14" s="4">
        <f t="shared" si="0"/>
        <v>153.19999999999999</v>
      </c>
      <c r="G14" s="4">
        <f t="shared" si="1"/>
        <v>108.9</v>
      </c>
    </row>
    <row r="15" spans="1:7" x14ac:dyDescent="0.3">
      <c r="A15" s="11" t="s">
        <v>4</v>
      </c>
      <c r="B15" s="13" t="s">
        <v>23</v>
      </c>
      <c r="C15" s="12" t="s">
        <v>87</v>
      </c>
      <c r="D15" s="4">
        <f>D16+D18+D17</f>
        <v>10954.9</v>
      </c>
      <c r="E15" s="4">
        <f t="shared" ref="E15" si="6">E16+E18+E17</f>
        <v>10096.299999999999</v>
      </c>
      <c r="F15" s="4">
        <f t="shared" si="0"/>
        <v>-858.6</v>
      </c>
      <c r="G15" s="4">
        <f t="shared" si="1"/>
        <v>92.2</v>
      </c>
    </row>
    <row r="16" spans="1:7" x14ac:dyDescent="0.3">
      <c r="A16" s="11" t="s">
        <v>52</v>
      </c>
      <c r="B16" s="13" t="s">
        <v>24</v>
      </c>
      <c r="C16" s="12" t="s">
        <v>88</v>
      </c>
      <c r="D16" s="22">
        <v>308.60000000000002</v>
      </c>
      <c r="E16" s="22">
        <v>333.9</v>
      </c>
      <c r="F16" s="4">
        <f t="shared" si="0"/>
        <v>25.3</v>
      </c>
      <c r="G16" s="4">
        <f t="shared" si="1"/>
        <v>108.2</v>
      </c>
    </row>
    <row r="17" spans="1:7" ht="33.75" customHeight="1" x14ac:dyDescent="0.3">
      <c r="A17" s="11" t="s">
        <v>53</v>
      </c>
      <c r="B17" s="15" t="s">
        <v>128</v>
      </c>
      <c r="C17" s="16" t="s">
        <v>119</v>
      </c>
      <c r="D17" s="22">
        <v>4303.3999999999996</v>
      </c>
      <c r="E17" s="22">
        <v>3467.7</v>
      </c>
      <c r="F17" s="4">
        <f t="shared" si="0"/>
        <v>-835.7</v>
      </c>
      <c r="G17" s="4">
        <f t="shared" si="1"/>
        <v>80.599999999999994</v>
      </c>
    </row>
    <row r="18" spans="1:7" x14ac:dyDescent="0.3">
      <c r="A18" s="11" t="s">
        <v>132</v>
      </c>
      <c r="B18" s="13" t="s">
        <v>25</v>
      </c>
      <c r="C18" s="12" t="s">
        <v>89</v>
      </c>
      <c r="D18" s="22">
        <v>6342.9</v>
      </c>
      <c r="E18" s="22">
        <v>6294.7</v>
      </c>
      <c r="F18" s="4">
        <f t="shared" si="0"/>
        <v>-48.2</v>
      </c>
      <c r="G18" s="4">
        <f t="shared" si="1"/>
        <v>99.2</v>
      </c>
    </row>
    <row r="19" spans="1:7" ht="36.75" customHeight="1" x14ac:dyDescent="0.3">
      <c r="A19" s="11" t="s">
        <v>5</v>
      </c>
      <c r="B19" s="13" t="s">
        <v>26</v>
      </c>
      <c r="C19" s="12" t="s">
        <v>90</v>
      </c>
      <c r="D19" s="4">
        <f t="shared" ref="D19" si="7">D20</f>
        <v>51.4</v>
      </c>
      <c r="E19" s="4">
        <f t="shared" ref="E19" si="8">E20</f>
        <v>105.7</v>
      </c>
      <c r="F19" s="4">
        <f t="shared" si="0"/>
        <v>54.3</v>
      </c>
      <c r="G19" s="4">
        <f t="shared" si="1"/>
        <v>205.6</v>
      </c>
    </row>
    <row r="20" spans="1:7" ht="56.25" x14ac:dyDescent="0.3">
      <c r="A20" s="14" t="s">
        <v>54</v>
      </c>
      <c r="B20" s="13" t="s">
        <v>27</v>
      </c>
      <c r="C20" s="12" t="s">
        <v>91</v>
      </c>
      <c r="D20" s="22">
        <v>51.4</v>
      </c>
      <c r="E20" s="22">
        <v>105.7</v>
      </c>
      <c r="F20" s="4">
        <f t="shared" si="0"/>
        <v>54.3</v>
      </c>
      <c r="G20" s="4">
        <f t="shared" si="1"/>
        <v>205.6</v>
      </c>
    </row>
    <row r="21" spans="1:7" ht="56.25" x14ac:dyDescent="0.3">
      <c r="A21" s="11" t="s">
        <v>55</v>
      </c>
      <c r="B21" s="13" t="s">
        <v>28</v>
      </c>
      <c r="C21" s="12" t="s">
        <v>92</v>
      </c>
      <c r="D21" s="4">
        <f>D22+D23</f>
        <v>264877.8</v>
      </c>
      <c r="E21" s="4">
        <f t="shared" ref="E21" si="9">E22+E23</f>
        <v>274924.90000000002</v>
      </c>
      <c r="F21" s="4">
        <f t="shared" si="0"/>
        <v>10047.1</v>
      </c>
      <c r="G21" s="4">
        <f t="shared" si="1"/>
        <v>103.8</v>
      </c>
    </row>
    <row r="22" spans="1:7" ht="138.75" customHeight="1" x14ac:dyDescent="0.3">
      <c r="A22" s="11" t="s">
        <v>56</v>
      </c>
      <c r="B22" s="13" t="s">
        <v>29</v>
      </c>
      <c r="C22" s="12" t="s">
        <v>93</v>
      </c>
      <c r="D22" s="22">
        <v>260900.7</v>
      </c>
      <c r="E22" s="22">
        <v>271037.40000000002</v>
      </c>
      <c r="F22" s="4">
        <f t="shared" si="0"/>
        <v>10136.700000000001</v>
      </c>
      <c r="G22" s="4">
        <f t="shared" si="1"/>
        <v>103.9</v>
      </c>
    </row>
    <row r="23" spans="1:7" ht="131.25" x14ac:dyDescent="0.3">
      <c r="A23" s="11" t="s">
        <v>57</v>
      </c>
      <c r="B23" s="13" t="s">
        <v>30</v>
      </c>
      <c r="C23" s="12" t="s">
        <v>94</v>
      </c>
      <c r="D23" s="22">
        <v>3977.1</v>
      </c>
      <c r="E23" s="22">
        <v>3887.5</v>
      </c>
      <c r="F23" s="4">
        <f t="shared" si="0"/>
        <v>-89.6</v>
      </c>
      <c r="G23" s="4">
        <f t="shared" si="1"/>
        <v>97.7</v>
      </c>
    </row>
    <row r="24" spans="1:7" ht="37.5" x14ac:dyDescent="0.3">
      <c r="A24" s="11" t="s">
        <v>6</v>
      </c>
      <c r="B24" s="13" t="s">
        <v>31</v>
      </c>
      <c r="C24" s="12" t="s">
        <v>95</v>
      </c>
      <c r="D24" s="4">
        <f t="shared" ref="D24" si="10">D25</f>
        <v>19351.900000000001</v>
      </c>
      <c r="E24" s="4">
        <f t="shared" ref="E24" si="11">E25</f>
        <v>41496.300000000003</v>
      </c>
      <c r="F24" s="4">
        <f t="shared" si="0"/>
        <v>22144.400000000001</v>
      </c>
      <c r="G24" s="4">
        <f t="shared" si="1"/>
        <v>214.4</v>
      </c>
    </row>
    <row r="25" spans="1:7" ht="37.5" x14ac:dyDescent="0.3">
      <c r="A25" s="17" t="s">
        <v>58</v>
      </c>
      <c r="B25" s="13" t="s">
        <v>32</v>
      </c>
      <c r="C25" s="12" t="s">
        <v>96</v>
      </c>
      <c r="D25" s="22">
        <v>19351.900000000001</v>
      </c>
      <c r="E25" s="22">
        <v>41496.300000000003</v>
      </c>
      <c r="F25" s="4">
        <f t="shared" si="0"/>
        <v>22144.400000000001</v>
      </c>
      <c r="G25" s="4">
        <f t="shared" si="1"/>
        <v>214.4</v>
      </c>
    </row>
    <row r="26" spans="1:7" ht="44.25" customHeight="1" x14ac:dyDescent="0.3">
      <c r="A26" s="17" t="s">
        <v>7</v>
      </c>
      <c r="B26" s="13" t="s">
        <v>33</v>
      </c>
      <c r="C26" s="12" t="s">
        <v>135</v>
      </c>
      <c r="D26" s="4">
        <f t="shared" ref="D26" si="12">D27+D28</f>
        <v>123174</v>
      </c>
      <c r="E26" s="4">
        <f t="shared" ref="E26" si="13">E27+E28</f>
        <v>19837.900000000001</v>
      </c>
      <c r="F26" s="4">
        <f t="shared" si="0"/>
        <v>-103336.1</v>
      </c>
      <c r="G26" s="4">
        <f t="shared" si="1"/>
        <v>16.100000000000001</v>
      </c>
    </row>
    <row r="27" spans="1:7" x14ac:dyDescent="0.3">
      <c r="A27" s="17" t="s">
        <v>59</v>
      </c>
      <c r="B27" s="13" t="s">
        <v>34</v>
      </c>
      <c r="C27" s="12" t="s">
        <v>97</v>
      </c>
      <c r="D27" s="22">
        <v>9209.7000000000007</v>
      </c>
      <c r="E27" s="22">
        <v>11696.8</v>
      </c>
      <c r="F27" s="4">
        <f t="shared" si="0"/>
        <v>2487.1</v>
      </c>
      <c r="G27" s="4">
        <f t="shared" si="1"/>
        <v>127</v>
      </c>
    </row>
    <row r="28" spans="1:7" x14ac:dyDescent="0.3">
      <c r="A28" s="17" t="s">
        <v>60</v>
      </c>
      <c r="B28" s="13" t="s">
        <v>35</v>
      </c>
      <c r="C28" s="12" t="s">
        <v>98</v>
      </c>
      <c r="D28" s="22">
        <v>113964.3</v>
      </c>
      <c r="E28" s="22">
        <v>8141.1</v>
      </c>
      <c r="F28" s="4">
        <f t="shared" si="0"/>
        <v>-105823.2</v>
      </c>
      <c r="G28" s="4">
        <f t="shared" si="1"/>
        <v>7.1</v>
      </c>
    </row>
    <row r="29" spans="1:7" ht="37.5" x14ac:dyDescent="0.3">
      <c r="A29" s="11" t="s">
        <v>8</v>
      </c>
      <c r="B29" s="13" t="s">
        <v>36</v>
      </c>
      <c r="C29" s="12" t="s">
        <v>99</v>
      </c>
      <c r="D29" s="4">
        <f t="shared" ref="D29" si="14">D30+D31+D32</f>
        <v>5193.1000000000004</v>
      </c>
      <c r="E29" s="4">
        <f t="shared" ref="E29" si="15">E30+E31+E32</f>
        <v>15874.7</v>
      </c>
      <c r="F29" s="4">
        <f t="shared" si="0"/>
        <v>10681.6</v>
      </c>
      <c r="G29" s="4">
        <f t="shared" si="1"/>
        <v>305.7</v>
      </c>
    </row>
    <row r="30" spans="1:7" x14ac:dyDescent="0.3">
      <c r="A30" s="11" t="s">
        <v>61</v>
      </c>
      <c r="B30" s="13" t="s">
        <v>37</v>
      </c>
      <c r="C30" s="12" t="s">
        <v>100</v>
      </c>
      <c r="D30" s="22">
        <v>3218.7</v>
      </c>
      <c r="E30" s="22">
        <v>1144</v>
      </c>
      <c r="F30" s="4">
        <f t="shared" si="0"/>
        <v>-2074.6999999999998</v>
      </c>
      <c r="G30" s="4">
        <f t="shared" si="1"/>
        <v>35.5</v>
      </c>
    </row>
    <row r="31" spans="1:7" ht="117" customHeight="1" x14ac:dyDescent="0.3">
      <c r="A31" s="11" t="s">
        <v>62</v>
      </c>
      <c r="B31" s="13" t="s">
        <v>38</v>
      </c>
      <c r="C31" s="12" t="s">
        <v>153</v>
      </c>
      <c r="D31" s="22">
        <v>547.70000000000005</v>
      </c>
      <c r="E31" s="22">
        <v>1593.2</v>
      </c>
      <c r="F31" s="4">
        <f t="shared" si="0"/>
        <v>1045.5</v>
      </c>
      <c r="G31" s="4">
        <f t="shared" si="1"/>
        <v>290.89999999999998</v>
      </c>
    </row>
    <row r="32" spans="1:7" ht="66" customHeight="1" x14ac:dyDescent="0.3">
      <c r="A32" s="11" t="s">
        <v>63</v>
      </c>
      <c r="B32" s="13" t="s">
        <v>39</v>
      </c>
      <c r="C32" s="12" t="s">
        <v>101</v>
      </c>
      <c r="D32" s="22">
        <v>1426.7</v>
      </c>
      <c r="E32" s="22">
        <v>13137.5</v>
      </c>
      <c r="F32" s="4">
        <f t="shared" si="0"/>
        <v>11710.8</v>
      </c>
      <c r="G32" s="4">
        <f t="shared" si="1"/>
        <v>920.8</v>
      </c>
    </row>
    <row r="33" spans="1:7" ht="30.75" customHeight="1" x14ac:dyDescent="0.3">
      <c r="A33" s="11" t="s">
        <v>9</v>
      </c>
      <c r="B33" s="18" t="s">
        <v>40</v>
      </c>
      <c r="C33" s="12" t="s">
        <v>102</v>
      </c>
      <c r="D33" s="4">
        <f>D34+D35+D36+D38+D39+D37</f>
        <v>20141.3</v>
      </c>
      <c r="E33" s="4">
        <f>E34+E35+E36+E38+E39+E37</f>
        <v>95139.6</v>
      </c>
      <c r="F33" s="4">
        <f t="shared" si="0"/>
        <v>74998.3</v>
      </c>
      <c r="G33" s="4">
        <f t="shared" si="1"/>
        <v>472.4</v>
      </c>
    </row>
    <row r="34" spans="1:7" ht="63" customHeight="1" x14ac:dyDescent="0.3">
      <c r="A34" s="11" t="s">
        <v>64</v>
      </c>
      <c r="B34" s="18" t="s">
        <v>120</v>
      </c>
      <c r="C34" s="12" t="s">
        <v>121</v>
      </c>
      <c r="D34" s="4">
        <v>128.69999999999999</v>
      </c>
      <c r="E34" s="4">
        <v>71.099999999999994</v>
      </c>
      <c r="F34" s="4">
        <f t="shared" si="0"/>
        <v>-57.6</v>
      </c>
      <c r="G34" s="4">
        <f t="shared" si="1"/>
        <v>55.2</v>
      </c>
    </row>
    <row r="35" spans="1:7" ht="63" customHeight="1" x14ac:dyDescent="0.3">
      <c r="A35" s="11" t="s">
        <v>65</v>
      </c>
      <c r="B35" s="18" t="s">
        <v>129</v>
      </c>
      <c r="C35" s="12" t="s">
        <v>130</v>
      </c>
      <c r="D35" s="4">
        <v>17.8</v>
      </c>
      <c r="E35" s="4">
        <v>26</v>
      </c>
      <c r="F35" s="4">
        <f t="shared" si="0"/>
        <v>8.1999999999999993</v>
      </c>
      <c r="G35" s="4">
        <f t="shared" si="1"/>
        <v>146.1</v>
      </c>
    </row>
    <row r="36" spans="1:7" ht="176.25" customHeight="1" x14ac:dyDescent="0.3">
      <c r="A36" s="11" t="s">
        <v>66</v>
      </c>
      <c r="B36" s="18" t="s">
        <v>122</v>
      </c>
      <c r="C36" s="12" t="s">
        <v>123</v>
      </c>
      <c r="D36" s="4">
        <v>2635.8</v>
      </c>
      <c r="E36" s="4">
        <v>2492.8000000000002</v>
      </c>
      <c r="F36" s="4">
        <f t="shared" si="0"/>
        <v>-143</v>
      </c>
      <c r="G36" s="4">
        <f t="shared" si="1"/>
        <v>94.6</v>
      </c>
    </row>
    <row r="37" spans="1:7" ht="102" customHeight="1" x14ac:dyDescent="0.3">
      <c r="A37" s="11" t="s">
        <v>67</v>
      </c>
      <c r="B37" s="18" t="s">
        <v>143</v>
      </c>
      <c r="C37" s="12" t="s">
        <v>144</v>
      </c>
      <c r="D37" s="4">
        <v>79</v>
      </c>
      <c r="E37" s="4">
        <v>54.4</v>
      </c>
      <c r="F37" s="4">
        <f t="shared" si="0"/>
        <v>-24.6</v>
      </c>
      <c r="G37" s="4">
        <f t="shared" si="1"/>
        <v>68.900000000000006</v>
      </c>
    </row>
    <row r="38" spans="1:7" ht="45" customHeight="1" x14ac:dyDescent="0.3">
      <c r="A38" s="11" t="s">
        <v>68</v>
      </c>
      <c r="B38" s="18" t="s">
        <v>124</v>
      </c>
      <c r="C38" s="12" t="s">
        <v>125</v>
      </c>
      <c r="D38" s="4">
        <v>15.4</v>
      </c>
      <c r="E38" s="4">
        <v>-13.8</v>
      </c>
      <c r="F38" s="4">
        <f t="shared" si="0"/>
        <v>-29.2</v>
      </c>
      <c r="G38" s="4">
        <f t="shared" si="1"/>
        <v>-89.6</v>
      </c>
    </row>
    <row r="39" spans="1:7" ht="29.25" customHeight="1" x14ac:dyDescent="0.3">
      <c r="A39" s="11" t="s">
        <v>68</v>
      </c>
      <c r="B39" s="18" t="s">
        <v>126</v>
      </c>
      <c r="C39" s="12" t="s">
        <v>127</v>
      </c>
      <c r="D39" s="4">
        <v>17264.599999999999</v>
      </c>
      <c r="E39" s="4">
        <v>92509.1</v>
      </c>
      <c r="F39" s="4">
        <f t="shared" si="0"/>
        <v>75244.5</v>
      </c>
      <c r="G39" s="4">
        <f t="shared" si="1"/>
        <v>535.79999999999995</v>
      </c>
    </row>
    <row r="40" spans="1:7" x14ac:dyDescent="0.3">
      <c r="A40" s="11" t="s">
        <v>10</v>
      </c>
      <c r="B40" s="18" t="s">
        <v>41</v>
      </c>
      <c r="C40" s="12" t="s">
        <v>103</v>
      </c>
      <c r="D40" s="4">
        <f>D41+D42+D43+D44</f>
        <v>367.3</v>
      </c>
      <c r="E40" s="25">
        <f>E41+E42+E43+E44</f>
        <v>1498.7</v>
      </c>
      <c r="F40" s="4">
        <f t="shared" si="0"/>
        <v>1131.4000000000001</v>
      </c>
      <c r="G40" s="4">
        <f t="shared" si="1"/>
        <v>408</v>
      </c>
    </row>
    <row r="41" spans="1:7" ht="37.5" x14ac:dyDescent="0.3">
      <c r="A41" s="11" t="s">
        <v>69</v>
      </c>
      <c r="B41" s="18" t="s">
        <v>137</v>
      </c>
      <c r="C41" s="12" t="s">
        <v>139</v>
      </c>
      <c r="D41" s="22">
        <v>-99.1</v>
      </c>
      <c r="E41" s="22">
        <v>250.2</v>
      </c>
      <c r="F41" s="4">
        <f t="shared" si="0"/>
        <v>349.3</v>
      </c>
      <c r="G41" s="4">
        <f>E41/D41*100</f>
        <v>-252.5</v>
      </c>
    </row>
    <row r="42" spans="1:7" ht="37.5" x14ac:dyDescent="0.3">
      <c r="A42" s="17" t="s">
        <v>70</v>
      </c>
      <c r="B42" s="18" t="s">
        <v>138</v>
      </c>
      <c r="C42" s="12" t="s">
        <v>140</v>
      </c>
      <c r="D42" s="4">
        <v>0</v>
      </c>
      <c r="E42" s="4">
        <v>1047</v>
      </c>
      <c r="F42" s="4">
        <f t="shared" si="0"/>
        <v>1047</v>
      </c>
      <c r="G42" s="4">
        <v>0</v>
      </c>
    </row>
    <row r="43" spans="1:7" ht="43.5" customHeight="1" x14ac:dyDescent="0.3">
      <c r="A43" s="17" t="s">
        <v>136</v>
      </c>
      <c r="B43" s="18" t="s">
        <v>145</v>
      </c>
      <c r="C43" s="12" t="s">
        <v>146</v>
      </c>
      <c r="D43" s="4">
        <v>431.9</v>
      </c>
      <c r="E43" s="4">
        <v>201</v>
      </c>
      <c r="F43" s="4">
        <f t="shared" si="0"/>
        <v>-230.9</v>
      </c>
      <c r="G43" s="4">
        <f t="shared" si="1"/>
        <v>46.5</v>
      </c>
    </row>
    <row r="44" spans="1:7" ht="43.5" customHeight="1" x14ac:dyDescent="0.3">
      <c r="A44" s="17" t="s">
        <v>156</v>
      </c>
      <c r="B44" s="18" t="s">
        <v>154</v>
      </c>
      <c r="C44" s="12" t="s">
        <v>155</v>
      </c>
      <c r="D44" s="4">
        <v>34.5</v>
      </c>
      <c r="E44" s="4">
        <v>0.5</v>
      </c>
      <c r="F44" s="4">
        <f t="shared" si="0"/>
        <v>-34</v>
      </c>
      <c r="G44" s="4">
        <f t="shared" si="1"/>
        <v>1.4</v>
      </c>
    </row>
    <row r="45" spans="1:7" ht="31.5" customHeight="1" x14ac:dyDescent="0.3">
      <c r="A45" s="11"/>
      <c r="B45" s="18" t="s">
        <v>42</v>
      </c>
      <c r="C45" s="12" t="s">
        <v>104</v>
      </c>
      <c r="D45" s="4">
        <f>D46+D51+D52+D54+D55+D53</f>
        <v>2162331</v>
      </c>
      <c r="E45" s="4">
        <f>E46+E51+E52+E54+E55+E53</f>
        <v>2375645.2999999998</v>
      </c>
      <c r="F45" s="4">
        <f t="shared" si="0"/>
        <v>213314.3</v>
      </c>
      <c r="G45" s="4">
        <f t="shared" si="1"/>
        <v>109.9</v>
      </c>
    </row>
    <row r="46" spans="1:7" ht="66.75" customHeight="1" x14ac:dyDescent="0.3">
      <c r="A46" s="11" t="s">
        <v>11</v>
      </c>
      <c r="B46" s="18" t="s">
        <v>43</v>
      </c>
      <c r="C46" s="12" t="s">
        <v>105</v>
      </c>
      <c r="D46" s="4">
        <f t="shared" ref="D46" si="16">D47+D48+D49+D50</f>
        <v>2026747.4</v>
      </c>
      <c r="E46" s="4">
        <f t="shared" ref="E46" si="17">E47+E48+E49+E50</f>
        <v>2145728.1</v>
      </c>
      <c r="F46" s="4">
        <f t="shared" si="0"/>
        <v>118980.7</v>
      </c>
      <c r="G46" s="4">
        <f t="shared" si="1"/>
        <v>105.9</v>
      </c>
    </row>
    <row r="47" spans="1:7" ht="37.5" x14ac:dyDescent="0.3">
      <c r="A47" s="11" t="s">
        <v>71</v>
      </c>
      <c r="B47" s="18" t="s">
        <v>115</v>
      </c>
      <c r="C47" s="12" t="s">
        <v>106</v>
      </c>
      <c r="D47" s="4">
        <v>140937</v>
      </c>
      <c r="E47" s="4">
        <v>104365</v>
      </c>
      <c r="F47" s="4">
        <f t="shared" si="0"/>
        <v>-36572</v>
      </c>
      <c r="G47" s="4">
        <f t="shared" si="1"/>
        <v>74.099999999999994</v>
      </c>
    </row>
    <row r="48" spans="1:7" ht="40.5" customHeight="1" x14ac:dyDescent="0.3">
      <c r="A48" s="11" t="s">
        <v>72</v>
      </c>
      <c r="B48" s="18" t="s">
        <v>112</v>
      </c>
      <c r="C48" s="12" t="s">
        <v>107</v>
      </c>
      <c r="D48" s="4">
        <v>495884</v>
      </c>
      <c r="E48" s="4">
        <v>459089.5</v>
      </c>
      <c r="F48" s="4">
        <f t="shared" si="0"/>
        <v>-36794.5</v>
      </c>
      <c r="G48" s="4">
        <f t="shared" si="1"/>
        <v>92.6</v>
      </c>
    </row>
    <row r="49" spans="1:7" ht="37.5" x14ac:dyDescent="0.3">
      <c r="A49" s="11" t="s">
        <v>73</v>
      </c>
      <c r="B49" s="18" t="s">
        <v>113</v>
      </c>
      <c r="C49" s="12" t="s">
        <v>108</v>
      </c>
      <c r="D49" s="4">
        <v>1304948.2</v>
      </c>
      <c r="E49" s="4">
        <v>1491494.8</v>
      </c>
      <c r="F49" s="4">
        <f t="shared" si="0"/>
        <v>186546.6</v>
      </c>
      <c r="G49" s="4">
        <f t="shared" si="1"/>
        <v>114.3</v>
      </c>
    </row>
    <row r="50" spans="1:7" ht="25.5" customHeight="1" x14ac:dyDescent="0.3">
      <c r="A50" s="11" t="s">
        <v>74</v>
      </c>
      <c r="B50" s="18" t="s">
        <v>116</v>
      </c>
      <c r="C50" s="12" t="s">
        <v>109</v>
      </c>
      <c r="D50" s="4">
        <v>84978.2</v>
      </c>
      <c r="E50" s="4">
        <v>90778.8</v>
      </c>
      <c r="F50" s="4">
        <f t="shared" si="0"/>
        <v>5800.6</v>
      </c>
      <c r="G50" s="4">
        <f t="shared" si="1"/>
        <v>106.8</v>
      </c>
    </row>
    <row r="51" spans="1:7" ht="43.5" customHeight="1" x14ac:dyDescent="0.3">
      <c r="A51" s="11" t="s">
        <v>12</v>
      </c>
      <c r="B51" s="18" t="s">
        <v>141</v>
      </c>
      <c r="C51" s="12" t="s">
        <v>142</v>
      </c>
      <c r="D51" s="4">
        <v>0</v>
      </c>
      <c r="E51" s="4">
        <v>0</v>
      </c>
      <c r="F51" s="4">
        <f t="shared" si="0"/>
        <v>0</v>
      </c>
      <c r="G51" s="4">
        <v>0</v>
      </c>
    </row>
    <row r="52" spans="1:7" ht="47.25" customHeight="1" x14ac:dyDescent="0.3">
      <c r="A52" s="11" t="s">
        <v>147</v>
      </c>
      <c r="B52" s="18" t="s">
        <v>118</v>
      </c>
      <c r="C52" s="12" t="s">
        <v>134</v>
      </c>
      <c r="D52" s="4">
        <v>242038.6</v>
      </c>
      <c r="E52" s="4">
        <v>241431.4</v>
      </c>
      <c r="F52" s="4">
        <f t="shared" si="0"/>
        <v>-607.20000000000005</v>
      </c>
      <c r="G52" s="4">
        <f t="shared" si="1"/>
        <v>99.7</v>
      </c>
    </row>
    <row r="53" spans="1:7" ht="47.25" customHeight="1" x14ac:dyDescent="0.3">
      <c r="A53" s="11" t="s">
        <v>131</v>
      </c>
      <c r="B53" s="18" t="s">
        <v>149</v>
      </c>
      <c r="C53" s="12" t="s">
        <v>150</v>
      </c>
      <c r="D53" s="4">
        <v>0</v>
      </c>
      <c r="E53" s="4">
        <v>0</v>
      </c>
      <c r="F53" s="4">
        <f t="shared" si="0"/>
        <v>0</v>
      </c>
      <c r="G53" s="4">
        <v>0</v>
      </c>
    </row>
    <row r="54" spans="1:7" ht="81.75" customHeight="1" x14ac:dyDescent="0.3">
      <c r="A54" s="11" t="s">
        <v>133</v>
      </c>
      <c r="B54" s="18" t="s">
        <v>44</v>
      </c>
      <c r="C54" s="12" t="s">
        <v>117</v>
      </c>
      <c r="D54" s="4">
        <v>321.60000000000002</v>
      </c>
      <c r="E54" s="4">
        <v>400.7</v>
      </c>
      <c r="F54" s="4">
        <f t="shared" si="0"/>
        <v>79.099999999999994</v>
      </c>
      <c r="G54" s="4">
        <f t="shared" si="1"/>
        <v>124.6</v>
      </c>
    </row>
    <row r="55" spans="1:7" ht="56.25" x14ac:dyDescent="0.3">
      <c r="A55" s="11" t="s">
        <v>148</v>
      </c>
      <c r="B55" s="18" t="s">
        <v>45</v>
      </c>
      <c r="C55" s="12" t="s">
        <v>110</v>
      </c>
      <c r="D55" s="23">
        <v>-106776.6</v>
      </c>
      <c r="E55" s="4">
        <v>-11914.9</v>
      </c>
      <c r="F55" s="4">
        <f t="shared" si="0"/>
        <v>94861.7</v>
      </c>
      <c r="G55" s="4">
        <f t="shared" si="1"/>
        <v>11.2</v>
      </c>
    </row>
    <row r="56" spans="1:7" ht="28.5" customHeight="1" x14ac:dyDescent="0.3">
      <c r="D56" s="24"/>
    </row>
    <row r="57" spans="1:7" x14ac:dyDescent="0.3">
      <c r="A57" s="27"/>
      <c r="B57" s="27"/>
      <c r="C57" s="27"/>
      <c r="D57" s="27"/>
      <c r="E57" s="27"/>
    </row>
    <row r="60" spans="1:7" x14ac:dyDescent="0.3">
      <c r="D60" s="3"/>
      <c r="E60" s="20"/>
    </row>
    <row r="61" spans="1:7" x14ac:dyDescent="0.3">
      <c r="D61" s="3"/>
      <c r="E61" s="20"/>
    </row>
  </sheetData>
  <customSheetViews>
    <customSheetView guid="{B3365E97-AD1B-44E7-A643-0049F1E0C955}" scale="60" showPageBreaks="1" showGridLines="0" fitToPage="1" printArea="1" view="pageBreakPreview" topLeftCell="C31">
      <selection activeCell="H34" sqref="H34"/>
      <pageMargins left="0.39370078740157483" right="0.39370078740157483" top="0.28999999999999998" bottom="0.19685039370078741" header="0.51181102362204722" footer="0.51181102362204722"/>
      <pageSetup paperSize="9" scale="41" firstPageNumber="25" fitToHeight="0" orientation="landscape" useFirstPageNumber="1" r:id="rId1"/>
    </customSheetView>
    <customSheetView guid="{160F787A-22F3-43B5-9A33-36FAC870A14F}" scale="60" showPageBreaks="1" showGridLines="0" fitToPage="1" printArea="1" view="pageBreakPreview" topLeftCell="B28">
      <selection activeCell="H33" sqref="H33"/>
      <pageMargins left="0.39370078740157483" right="0.39370078740157483" top="0.28999999999999998" bottom="0.19685039370078741" header="0.51181102362204722" footer="0.51181102362204722"/>
      <pageSetup paperSize="9" scale="47" firstPageNumber="25" fitToHeight="0" orientation="landscape" useFirstPageNumber="1" r:id="rId2"/>
    </customSheetView>
  </customSheetViews>
  <mergeCells count="8">
    <mergeCell ref="A1:G1"/>
    <mergeCell ref="A57:E57"/>
    <mergeCell ref="F2:G2"/>
    <mergeCell ref="A2:A3"/>
    <mergeCell ref="B2:B3"/>
    <mergeCell ref="C2:C3"/>
    <mergeCell ref="D2:D3"/>
    <mergeCell ref="E2:E3"/>
  </mergeCells>
  <pageMargins left="0.39370078740157483" right="0.39370078740157483" top="0.28999999999999998" bottom="0.19685039370078741" header="0.51181102362204722" footer="0.51181102362204722"/>
  <pageSetup paperSize="256" scale="74" firstPageNumber="25" fitToHeight="0" orientation="landscape" useFirstPageNumber="1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Яковлева Д.Л.</cp:lastModifiedBy>
  <cp:lastPrinted>2023-11-23T05:45:42Z</cp:lastPrinted>
  <dcterms:created xsi:type="dcterms:W3CDTF">2002-03-11T10:22:12Z</dcterms:created>
  <dcterms:modified xsi:type="dcterms:W3CDTF">2025-11-20T11:31:04Z</dcterms:modified>
</cp:coreProperties>
</file>